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ilsem\Downloads\"/>
    </mc:Choice>
  </mc:AlternateContent>
  <xr:revisionPtr revIDLastSave="0" documentId="13_ncr:1_{23C78173-EE1E-4430-B9FF-F32DF72B81F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Jaarbegro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IiD/BT0tuUZ1cSQQtOHAnjLtcmA=="/>
    </ext>
  </extLst>
</workbook>
</file>

<file path=xl/calcChain.xml><?xml version="1.0" encoding="utf-8"?>
<calcChain xmlns="http://schemas.openxmlformats.org/spreadsheetml/2006/main">
  <c r="K18" i="1" l="1"/>
  <c r="J66" i="1"/>
  <c r="I66" i="1"/>
  <c r="H66" i="1"/>
  <c r="C66" i="1"/>
  <c r="B66" i="1"/>
  <c r="B8" i="1" s="1"/>
  <c r="K64" i="1"/>
  <c r="E64" i="1"/>
  <c r="K63" i="1"/>
  <c r="E63" i="1"/>
  <c r="K62" i="1"/>
  <c r="E62" i="1"/>
  <c r="K61" i="1"/>
  <c r="E61" i="1"/>
  <c r="K60" i="1"/>
  <c r="E60" i="1"/>
  <c r="K59" i="1"/>
  <c r="E59" i="1"/>
  <c r="K58" i="1"/>
  <c r="E58" i="1"/>
  <c r="K57" i="1"/>
  <c r="E57" i="1"/>
  <c r="K56" i="1"/>
  <c r="E56" i="1"/>
  <c r="K55" i="1"/>
  <c r="E55" i="1"/>
  <c r="K54" i="1"/>
  <c r="E54" i="1"/>
  <c r="K53" i="1"/>
  <c r="E53" i="1"/>
  <c r="B53" i="1"/>
  <c r="K52" i="1"/>
  <c r="D52" i="1"/>
  <c r="E52" i="1" s="1"/>
  <c r="K51" i="1"/>
  <c r="D51" i="1"/>
  <c r="E51" i="1" s="1"/>
  <c r="K50" i="1"/>
  <c r="D50" i="1"/>
  <c r="K49" i="1"/>
  <c r="E49" i="1"/>
  <c r="D49" i="1"/>
  <c r="K48" i="1"/>
  <c r="D48" i="1"/>
  <c r="K47" i="1"/>
  <c r="K66" i="1" s="1"/>
  <c r="E47" i="1"/>
  <c r="D47" i="1"/>
  <c r="D66" i="1" s="1"/>
  <c r="D8" i="1" s="1"/>
  <c r="J41" i="1"/>
  <c r="I41" i="1"/>
  <c r="H41" i="1"/>
  <c r="D41" i="1"/>
  <c r="C41" i="1"/>
  <c r="C7" i="1" s="1"/>
  <c r="B41" i="1"/>
  <c r="K39" i="1"/>
  <c r="E39" i="1"/>
  <c r="K38" i="1"/>
  <c r="E38" i="1"/>
  <c r="K37" i="1"/>
  <c r="E37" i="1"/>
  <c r="K36" i="1"/>
  <c r="E36" i="1"/>
  <c r="K35" i="1"/>
  <c r="E35" i="1"/>
  <c r="K34" i="1"/>
  <c r="E34" i="1"/>
  <c r="K33" i="1"/>
  <c r="E33" i="1"/>
  <c r="K32" i="1"/>
  <c r="E32" i="1"/>
  <c r="K31" i="1"/>
  <c r="E31" i="1"/>
  <c r="K30" i="1"/>
  <c r="K41" i="1" s="1"/>
  <c r="E30" i="1"/>
  <c r="E41" i="1" s="1"/>
  <c r="J25" i="1"/>
  <c r="I25" i="1"/>
  <c r="H25" i="1"/>
  <c r="C25" i="1"/>
  <c r="B25" i="1"/>
  <c r="K23" i="1"/>
  <c r="E23" i="1"/>
  <c r="K22" i="1"/>
  <c r="E22" i="1"/>
  <c r="K21" i="1"/>
  <c r="E21" i="1"/>
  <c r="K20" i="1"/>
  <c r="D20" i="1"/>
  <c r="E20" i="1" s="1"/>
  <c r="K19" i="1"/>
  <c r="E19" i="1"/>
  <c r="D19" i="1"/>
  <c r="D18" i="1"/>
  <c r="K17" i="1"/>
  <c r="D17" i="1"/>
  <c r="E18" i="1" s="1"/>
  <c r="K16" i="1"/>
  <c r="E16" i="1"/>
  <c r="D16" i="1"/>
  <c r="K15" i="1"/>
  <c r="D15" i="1"/>
  <c r="D25" i="1" s="1"/>
  <c r="D6" i="1" s="1"/>
  <c r="J8" i="1"/>
  <c r="K8" i="1" s="1"/>
  <c r="I8" i="1"/>
  <c r="H8" i="1"/>
  <c r="C8" i="1"/>
  <c r="J7" i="1"/>
  <c r="K7" i="1" s="1"/>
  <c r="I7" i="1"/>
  <c r="H7" i="1"/>
  <c r="D7" i="1"/>
  <c r="E7" i="1" s="1"/>
  <c r="B7" i="1"/>
  <c r="J6" i="1"/>
  <c r="K6" i="1" s="1"/>
  <c r="I6" i="1"/>
  <c r="I10" i="1" s="1"/>
  <c r="H6" i="1"/>
  <c r="H10" i="1" s="1"/>
  <c r="C6" i="1"/>
  <c r="C10" i="1" s="1"/>
  <c r="B6" i="1"/>
  <c r="B10" i="1" s="1"/>
  <c r="K5" i="1"/>
  <c r="E5" i="1"/>
  <c r="K4" i="1"/>
  <c r="E4" i="1"/>
  <c r="K3" i="1"/>
  <c r="E3" i="1"/>
  <c r="K25" i="1" l="1"/>
  <c r="E6" i="1"/>
  <c r="D10" i="1"/>
  <c r="E8" i="1"/>
  <c r="E66" i="1"/>
  <c r="E10" i="1"/>
  <c r="K10" i="1"/>
  <c r="J10" i="1"/>
  <c r="E17" i="1"/>
  <c r="E15" i="1"/>
  <c r="E25" i="1" s="1"/>
</calcChain>
</file>

<file path=xl/sharedStrings.xml><?xml version="1.0" encoding="utf-8"?>
<sst xmlns="http://schemas.openxmlformats.org/spreadsheetml/2006/main" count="142" uniqueCount="52">
  <si>
    <t>Business budget of study association SEC, 2019-2020</t>
  </si>
  <si>
    <t>Realisation of study association SEC, 2019-2020</t>
  </si>
  <si>
    <t xml:space="preserve">Activity </t>
  </si>
  <si>
    <t xml:space="preserve">Expenses </t>
  </si>
  <si>
    <t>Income</t>
  </si>
  <si>
    <t>Subsidy request</t>
  </si>
  <si>
    <t>Profit/loss</t>
  </si>
  <si>
    <t>Member contribution</t>
  </si>
  <si>
    <t>Book sales</t>
  </si>
  <si>
    <t>Acquisition</t>
  </si>
  <si>
    <t>CS</t>
  </si>
  <si>
    <t>CF</t>
  </si>
  <si>
    <t>Association costs</t>
  </si>
  <si>
    <t>Total</t>
  </si>
  <si>
    <t>Academic Activities Committee (CS)</t>
  </si>
  <si>
    <t>Activity</t>
  </si>
  <si>
    <t>Expenses</t>
  </si>
  <si>
    <t>The Other Perspective</t>
  </si>
  <si>
    <t>Movie nights</t>
  </si>
  <si>
    <t>Easter lunch</t>
  </si>
  <si>
    <t>Career/Master activity</t>
  </si>
  <si>
    <t>Company visits</t>
  </si>
  <si>
    <t>Landelijk Sociologie Congres</t>
  </si>
  <si>
    <t>Memberweekend</t>
  </si>
  <si>
    <t xml:space="preserve">Study trip </t>
  </si>
  <si>
    <t>Buffer</t>
  </si>
  <si>
    <t>Committees Partys and Activities (CF)</t>
  </si>
  <si>
    <t>Introduction weekend</t>
  </si>
  <si>
    <t>Theme Borrels</t>
  </si>
  <si>
    <t>Decemberdinner</t>
  </si>
  <si>
    <t>Party 1</t>
  </si>
  <si>
    <t>CEA activities</t>
  </si>
  <si>
    <t>Prom</t>
  </si>
  <si>
    <t>End of the year festival</t>
  </si>
  <si>
    <t>Association room events</t>
  </si>
  <si>
    <t>Open mic night</t>
  </si>
  <si>
    <t>Bank costs</t>
  </si>
  <si>
    <t>Transaction costs pin</t>
  </si>
  <si>
    <t>Accounting program</t>
  </si>
  <si>
    <t>Internationalization</t>
  </si>
  <si>
    <t>Office supplies</t>
  </si>
  <si>
    <t>Websitehosting</t>
  </si>
  <si>
    <t>Association representation</t>
  </si>
  <si>
    <t>Trainings</t>
  </si>
  <si>
    <t>Board sweaters</t>
  </si>
  <si>
    <t>Membership ASVA</t>
  </si>
  <si>
    <t>CLU's (commissieledenuitjes)</t>
  </si>
  <si>
    <t>Contribution FV-FMG</t>
  </si>
  <si>
    <t>ALV's (General Assembly)</t>
  </si>
  <si>
    <t>Constitutionborrel</t>
  </si>
  <si>
    <t>Board costs</t>
  </si>
  <si>
    <t xml:space="preserve">Board transfer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</si>
</sst>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 &quot;#,##0"/>
    <numFmt numFmtId="165" formatCode="&quot;€ &quot;#,##0.00"/>
    <numFmt numFmtId="166" formatCode="[$€-2]\ #,##0.00"/>
  </numFmts>
  <fonts count="9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0"/>
      <color rgb="FF548135"/>
      <name val="Arial"/>
    </font>
    <font>
      <b/>
      <sz val="10"/>
      <name val="Arial"/>
    </font>
    <font>
      <b/>
      <strike/>
      <sz val="10"/>
      <color theme="1"/>
      <name val="Arial"/>
    </font>
    <font>
      <b/>
      <sz val="10"/>
      <color rgb="FF000000"/>
      <name val="Arial"/>
    </font>
    <font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0" fillId="0" borderId="0" xfId="0" applyFont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165" fontId="3" fillId="2" borderId="8" xfId="0" applyNumberFormat="1" applyFont="1" applyFill="1" applyBorder="1"/>
    <xf numFmtId="165" fontId="3" fillId="2" borderId="9" xfId="0" applyNumberFormat="1" applyFont="1" applyFill="1" applyBorder="1"/>
    <xf numFmtId="0" fontId="3" fillId="3" borderId="7" xfId="0" applyFont="1" applyFill="1" applyBorder="1"/>
    <xf numFmtId="165" fontId="3" fillId="2" borderId="8" xfId="0" applyNumberFormat="1" applyFont="1" applyFill="1" applyBorder="1" applyAlignment="1"/>
    <xf numFmtId="0" fontId="3" fillId="2" borderId="10" xfId="0" applyFont="1" applyFill="1" applyBorder="1"/>
    <xf numFmtId="165" fontId="3" fillId="2" borderId="11" xfId="0" applyNumberFormat="1" applyFont="1" applyFill="1" applyBorder="1"/>
    <xf numFmtId="165" fontId="3" fillId="2" borderId="11" xfId="0" applyNumberFormat="1" applyFont="1" applyFill="1" applyBorder="1" applyAlignment="1"/>
    <xf numFmtId="165" fontId="3" fillId="2" borderId="12" xfId="0" applyNumberFormat="1" applyFont="1" applyFill="1" applyBorder="1"/>
    <xf numFmtId="0" fontId="3" fillId="3" borderId="10" xfId="0" applyFont="1" applyFill="1" applyBorder="1"/>
    <xf numFmtId="165" fontId="3" fillId="0" borderId="13" xfId="0" applyNumberFormat="1" applyFont="1" applyBorder="1"/>
    <xf numFmtId="165" fontId="3" fillId="2" borderId="5" xfId="0" applyNumberFormat="1" applyFont="1" applyFill="1" applyBorder="1"/>
    <xf numFmtId="165" fontId="3" fillId="2" borderId="6" xfId="0" applyNumberFormat="1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0" fontId="3" fillId="2" borderId="12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4" fillId="0" borderId="17" xfId="0" applyFont="1" applyBorder="1"/>
    <xf numFmtId="165" fontId="3" fillId="0" borderId="0" xfId="0" applyNumberFormat="1" applyFont="1"/>
    <xf numFmtId="0" fontId="4" fillId="3" borderId="17" xfId="0" applyFont="1" applyFill="1" applyBorder="1"/>
    <xf numFmtId="165" fontId="3" fillId="0" borderId="0" xfId="0" applyNumberFormat="1" applyFont="1" applyAlignment="1"/>
    <xf numFmtId="0" fontId="3" fillId="3" borderId="11" xfId="0" applyFont="1" applyFill="1" applyBorder="1"/>
    <xf numFmtId="165" fontId="3" fillId="2" borderId="15" xfId="0" applyNumberFormat="1" applyFont="1" applyFill="1" applyBorder="1"/>
    <xf numFmtId="165" fontId="3" fillId="2" borderId="16" xfId="0" applyNumberFormat="1" applyFont="1" applyFill="1" applyBorder="1"/>
    <xf numFmtId="165" fontId="3" fillId="2" borderId="15" xfId="0" applyNumberFormat="1" applyFont="1" applyFill="1" applyBorder="1" applyAlignment="1"/>
    <xf numFmtId="0" fontId="0" fillId="3" borderId="0" xfId="0" applyFont="1" applyFill="1"/>
    <xf numFmtId="165" fontId="5" fillId="2" borderId="11" xfId="0" applyNumberFormat="1" applyFont="1" applyFill="1" applyBorder="1" applyAlignment="1"/>
    <xf numFmtId="0" fontId="4" fillId="2" borderId="10" xfId="0" applyFont="1" applyFill="1" applyBorder="1"/>
    <xf numFmtId="0" fontId="4" fillId="3" borderId="10" xfId="0" applyFont="1" applyFill="1" applyBorder="1"/>
    <xf numFmtId="0" fontId="3" fillId="0" borderId="17" xfId="0" applyFont="1" applyBorder="1"/>
    <xf numFmtId="0" fontId="3" fillId="3" borderId="17" xfId="0" applyFont="1" applyFill="1" applyBorder="1"/>
    <xf numFmtId="166" fontId="3" fillId="2" borderId="10" xfId="0" applyNumberFormat="1" applyFont="1" applyFill="1" applyBorder="1"/>
    <xf numFmtId="166" fontId="3" fillId="2" borderId="11" xfId="0" applyNumberFormat="1" applyFont="1" applyFill="1" applyBorder="1"/>
    <xf numFmtId="166" fontId="3" fillId="2" borderId="12" xfId="0" applyNumberFormat="1" applyFont="1" applyFill="1" applyBorder="1"/>
    <xf numFmtId="166" fontId="3" fillId="2" borderId="11" xfId="0" applyNumberFormat="1" applyFont="1" applyFill="1" applyBorder="1" applyAlignment="1"/>
    <xf numFmtId="0" fontId="6" fillId="3" borderId="10" xfId="0" applyFont="1" applyFill="1" applyBorder="1"/>
    <xf numFmtId="0" fontId="3" fillId="0" borderId="0" xfId="0" applyFont="1"/>
    <xf numFmtId="0" fontId="3" fillId="3" borderId="0" xfId="0" applyFont="1" applyFill="1"/>
    <xf numFmtId="166" fontId="4" fillId="2" borderId="10" xfId="0" applyNumberFormat="1" applyFont="1" applyFill="1" applyBorder="1"/>
    <xf numFmtId="166" fontId="3" fillId="2" borderId="14" xfId="0" applyNumberFormat="1" applyFont="1" applyFill="1" applyBorder="1"/>
    <xf numFmtId="166" fontId="3" fillId="2" borderId="15" xfId="0" applyNumberFormat="1" applyFont="1" applyFill="1" applyBorder="1"/>
    <xf numFmtId="166" fontId="3" fillId="2" borderId="15" xfId="0" applyNumberFormat="1" applyFont="1" applyFill="1" applyBorder="1" applyAlignment="1"/>
    <xf numFmtId="166" fontId="3" fillId="2" borderId="4" xfId="0" applyNumberFormat="1" applyFont="1" applyFill="1" applyBorder="1"/>
    <xf numFmtId="166" fontId="3" fillId="2" borderId="5" xfId="0" applyNumberFormat="1" applyFont="1" applyFill="1" applyBorder="1"/>
    <xf numFmtId="166" fontId="3" fillId="2" borderId="6" xfId="0" applyNumberFormat="1" applyFont="1" applyFill="1" applyBorder="1"/>
    <xf numFmtId="0" fontId="7" fillId="0" borderId="18" xfId="0" applyFont="1" applyBorder="1"/>
    <xf numFmtId="165" fontId="7" fillId="0" borderId="19" xfId="0" applyNumberFormat="1" applyFont="1" applyBorder="1"/>
    <xf numFmtId="165" fontId="7" fillId="0" borderId="20" xfId="0" applyNumberFormat="1" applyFont="1" applyBorder="1"/>
    <xf numFmtId="0" fontId="7" fillId="3" borderId="18" xfId="0" applyFont="1" applyFill="1" applyBorder="1"/>
    <xf numFmtId="165" fontId="7" fillId="0" borderId="19" xfId="0" applyNumberFormat="1" applyFont="1" applyBorder="1" applyAlignment="1"/>
    <xf numFmtId="0" fontId="7" fillId="0" borderId="17" xfId="0" applyFont="1" applyBorder="1"/>
    <xf numFmtId="165" fontId="7" fillId="0" borderId="0" xfId="0" applyNumberFormat="1" applyFont="1"/>
    <xf numFmtId="165" fontId="7" fillId="0" borderId="13" xfId="0" applyNumberFormat="1" applyFont="1" applyBorder="1"/>
    <xf numFmtId="0" fontId="7" fillId="3" borderId="17" xfId="0" applyFont="1" applyFill="1" applyBorder="1"/>
    <xf numFmtId="165" fontId="7" fillId="0" borderId="0" xfId="0" applyNumberFormat="1" applyFont="1" applyAlignment="1"/>
    <xf numFmtId="0" fontId="3" fillId="2" borderId="8" xfId="0" applyFont="1" applyFill="1" applyBorder="1"/>
    <xf numFmtId="0" fontId="8" fillId="2" borderId="11" xfId="0" applyFont="1" applyFill="1" applyBorder="1" applyAlignment="1">
      <alignment horizontal="left"/>
    </xf>
    <xf numFmtId="164" fontId="1" fillId="2" borderId="1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16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topLeftCell="C1" workbookViewId="0">
      <pane ySplit="2" topLeftCell="A3" activePane="bottomLeft" state="frozen"/>
      <selection pane="bottomLeft" activeCell="J21" sqref="J21"/>
    </sheetView>
  </sheetViews>
  <sheetFormatPr defaultColWidth="14.453125" defaultRowHeight="15" customHeight="1" x14ac:dyDescent="0.25"/>
  <cols>
    <col min="1" max="1" width="28.7265625" customWidth="1"/>
    <col min="2" max="5" width="17.26953125" customWidth="1"/>
    <col min="6" max="6" width="14.453125" customWidth="1"/>
    <col min="7" max="7" width="24.7265625" customWidth="1"/>
  </cols>
  <sheetData>
    <row r="1" spans="1:26" ht="15.75" customHeight="1" x14ac:dyDescent="0.4">
      <c r="A1" s="64" t="s">
        <v>0</v>
      </c>
      <c r="B1" s="65"/>
      <c r="C1" s="65"/>
      <c r="D1" s="65"/>
      <c r="E1" s="66"/>
      <c r="F1" s="1"/>
      <c r="G1" s="67" t="s">
        <v>1</v>
      </c>
      <c r="H1" s="65"/>
      <c r="I1" s="65"/>
      <c r="J1" s="65"/>
      <c r="K1" s="6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2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1"/>
      <c r="G2" s="2" t="s">
        <v>2</v>
      </c>
      <c r="H2" s="3" t="s">
        <v>3</v>
      </c>
      <c r="I2" s="3" t="s">
        <v>4</v>
      </c>
      <c r="J2" s="3" t="s">
        <v>5</v>
      </c>
      <c r="K2" s="4" t="s">
        <v>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5" t="s">
        <v>7</v>
      </c>
      <c r="B3" s="6">
        <v>0</v>
      </c>
      <c r="C3" s="6">
        <v>3100</v>
      </c>
      <c r="D3" s="6">
        <v>0</v>
      </c>
      <c r="E3" s="7">
        <f t="shared" ref="E3:E8" si="0">D3+C3-B3</f>
        <v>3100</v>
      </c>
      <c r="F3" s="1"/>
      <c r="G3" s="8" t="s">
        <v>7</v>
      </c>
      <c r="H3" s="6">
        <v>0</v>
      </c>
      <c r="I3" s="9">
        <v>1890</v>
      </c>
      <c r="J3" s="6">
        <v>0</v>
      </c>
      <c r="K3" s="7">
        <f t="shared" ref="K3:K8" si="1">J3+I3-H3</f>
        <v>1890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10" t="s">
        <v>8</v>
      </c>
      <c r="B4" s="11">
        <v>0</v>
      </c>
      <c r="C4" s="12">
        <v>2100</v>
      </c>
      <c r="D4" s="11">
        <v>0</v>
      </c>
      <c r="E4" s="13">
        <f t="shared" si="0"/>
        <v>2100</v>
      </c>
      <c r="F4" s="1"/>
      <c r="G4" s="14" t="s">
        <v>8</v>
      </c>
      <c r="H4" s="11">
        <v>0</v>
      </c>
      <c r="I4" s="12">
        <v>1698.16</v>
      </c>
      <c r="J4" s="11">
        <v>0</v>
      </c>
      <c r="K4" s="13">
        <f t="shared" si="1"/>
        <v>1698.16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10" t="s">
        <v>9</v>
      </c>
      <c r="B5" s="11">
        <v>0</v>
      </c>
      <c r="C5" s="12">
        <v>300</v>
      </c>
      <c r="D5" s="11">
        <v>0</v>
      </c>
      <c r="E5" s="13">
        <f t="shared" si="0"/>
        <v>300</v>
      </c>
      <c r="F5" s="1"/>
      <c r="G5" s="10" t="s">
        <v>9</v>
      </c>
      <c r="H5" s="11">
        <v>0</v>
      </c>
      <c r="I5" s="12">
        <v>0</v>
      </c>
      <c r="J5" s="11">
        <v>0</v>
      </c>
      <c r="K5" s="13">
        <f t="shared" si="1"/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0" t="s">
        <v>10</v>
      </c>
      <c r="B6" s="11">
        <f t="shared" ref="B6:D6" si="2">B25</f>
        <v>20900</v>
      </c>
      <c r="C6" s="11">
        <f t="shared" si="2"/>
        <v>17000</v>
      </c>
      <c r="D6" s="11">
        <f t="shared" si="2"/>
        <v>2750</v>
      </c>
      <c r="E6" s="15">
        <f t="shared" si="0"/>
        <v>-1150</v>
      </c>
      <c r="F6" s="1"/>
      <c r="G6" s="10" t="s">
        <v>10</v>
      </c>
      <c r="H6" s="11">
        <f t="shared" ref="H6:J6" si="3">H25</f>
        <v>2076.14</v>
      </c>
      <c r="I6" s="11">
        <f t="shared" si="3"/>
        <v>1280</v>
      </c>
      <c r="J6" s="11">
        <f t="shared" si="3"/>
        <v>2750</v>
      </c>
      <c r="K6" s="15">
        <f t="shared" si="1"/>
        <v>1953.8600000000001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10" t="s">
        <v>11</v>
      </c>
      <c r="B7" s="11">
        <f t="shared" ref="B7:D7" si="4">B41</f>
        <v>8800</v>
      </c>
      <c r="C7" s="11">
        <f t="shared" si="4"/>
        <v>6100</v>
      </c>
      <c r="D7" s="11">
        <f t="shared" si="4"/>
        <v>650</v>
      </c>
      <c r="E7" s="13">
        <f t="shared" si="0"/>
        <v>-2050</v>
      </c>
      <c r="F7" s="1"/>
      <c r="G7" s="10" t="s">
        <v>11</v>
      </c>
      <c r="H7" s="11">
        <f t="shared" ref="H7:J7" si="5">H41</f>
        <v>3321.31</v>
      </c>
      <c r="I7" s="11">
        <f t="shared" si="5"/>
        <v>2477.2200000000003</v>
      </c>
      <c r="J7" s="11">
        <f t="shared" si="5"/>
        <v>650</v>
      </c>
      <c r="K7" s="13">
        <f t="shared" si="1"/>
        <v>-194.08999999999969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0" t="s">
        <v>12</v>
      </c>
      <c r="B8" s="11">
        <f t="shared" ref="B8:D8" si="6">B66</f>
        <v>4230.53</v>
      </c>
      <c r="C8" s="11">
        <f t="shared" si="6"/>
        <v>0</v>
      </c>
      <c r="D8" s="11">
        <f t="shared" si="6"/>
        <v>1930.53</v>
      </c>
      <c r="E8" s="13">
        <f t="shared" si="0"/>
        <v>-2300</v>
      </c>
      <c r="F8" s="1"/>
      <c r="G8" s="10" t="s">
        <v>12</v>
      </c>
      <c r="H8" s="11">
        <f t="shared" ref="H8:J8" si="7">H66</f>
        <v>1275.31</v>
      </c>
      <c r="I8" s="11">
        <f t="shared" si="7"/>
        <v>25.45</v>
      </c>
      <c r="J8" s="11">
        <f t="shared" si="7"/>
        <v>1930.53</v>
      </c>
      <c r="K8" s="13">
        <f t="shared" si="1"/>
        <v>680.67000000000007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0"/>
      <c r="B9" s="11"/>
      <c r="C9" s="11"/>
      <c r="D9" s="11"/>
      <c r="E9" s="13"/>
      <c r="F9" s="1"/>
      <c r="G9" s="10"/>
      <c r="H9" s="11"/>
      <c r="I9" s="11"/>
      <c r="J9" s="11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2" t="s">
        <v>13</v>
      </c>
      <c r="B10" s="16">
        <f t="shared" ref="B10:E10" si="8">SUM(B3:B8)</f>
        <v>33930.53</v>
      </c>
      <c r="C10" s="16">
        <f t="shared" si="8"/>
        <v>28600</v>
      </c>
      <c r="D10" s="16">
        <f t="shared" si="8"/>
        <v>5330.53</v>
      </c>
      <c r="E10" s="17">
        <f t="shared" si="8"/>
        <v>0</v>
      </c>
      <c r="F10" s="1"/>
      <c r="G10" s="2" t="s">
        <v>13</v>
      </c>
      <c r="H10" s="16">
        <f t="shared" ref="H10:K10" si="9">SUM(H3:H8)</f>
        <v>6672.76</v>
      </c>
      <c r="I10" s="16">
        <f t="shared" si="9"/>
        <v>7370.83</v>
      </c>
      <c r="J10" s="16">
        <f t="shared" si="9"/>
        <v>5330.53</v>
      </c>
      <c r="K10" s="17">
        <f t="shared" si="9"/>
        <v>6028.6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0"/>
      <c r="B11" s="18"/>
      <c r="C11" s="19"/>
      <c r="D11" s="18"/>
      <c r="E11" s="20"/>
      <c r="F11" s="1"/>
      <c r="G11" s="10"/>
      <c r="H11" s="18"/>
      <c r="I11" s="19"/>
      <c r="J11" s="18"/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21"/>
      <c r="B12" s="22"/>
      <c r="C12" s="22"/>
      <c r="D12" s="22"/>
      <c r="E12" s="23"/>
      <c r="F12" s="1"/>
      <c r="G12" s="21"/>
      <c r="H12" s="22"/>
      <c r="I12" s="22"/>
      <c r="J12" s="22"/>
      <c r="K12" s="2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4">
      <c r="A13" s="68" t="s">
        <v>14</v>
      </c>
      <c r="B13" s="65"/>
      <c r="C13" s="65"/>
      <c r="D13" s="65"/>
      <c r="E13" s="66"/>
      <c r="F13" s="1"/>
      <c r="G13" s="68" t="s">
        <v>14</v>
      </c>
      <c r="H13" s="65"/>
      <c r="I13" s="65"/>
      <c r="J13" s="65"/>
      <c r="K13" s="6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2" t="s">
        <v>15</v>
      </c>
      <c r="B14" s="3" t="s">
        <v>16</v>
      </c>
      <c r="C14" s="3" t="s">
        <v>4</v>
      </c>
      <c r="D14" s="3" t="s">
        <v>5</v>
      </c>
      <c r="E14" s="4" t="s">
        <v>6</v>
      </c>
      <c r="F14" s="1"/>
      <c r="G14" s="2" t="s">
        <v>15</v>
      </c>
      <c r="H14" s="3" t="s">
        <v>16</v>
      </c>
      <c r="I14" s="3" t="s">
        <v>4</v>
      </c>
      <c r="J14" s="3" t="s">
        <v>5</v>
      </c>
      <c r="K14" s="4" t="s">
        <v>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24" t="s">
        <v>17</v>
      </c>
      <c r="B15" s="25">
        <v>200</v>
      </c>
      <c r="C15" s="25">
        <v>0</v>
      </c>
      <c r="D15" s="11">
        <f t="shared" ref="D15:D20" si="10">B15</f>
        <v>200</v>
      </c>
      <c r="E15" s="15">
        <f t="shared" ref="E15:E17" si="11">D15+C15-B15</f>
        <v>0</v>
      </c>
      <c r="F15" s="1"/>
      <c r="G15" s="26" t="s">
        <v>17</v>
      </c>
      <c r="H15" s="27">
        <v>0</v>
      </c>
      <c r="I15" s="25">
        <v>0</v>
      </c>
      <c r="J15" s="12">
        <v>200</v>
      </c>
      <c r="K15" s="15">
        <f t="shared" ref="K15:K18" si="12">J15+I15-H15</f>
        <v>200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10" t="s">
        <v>18</v>
      </c>
      <c r="B16" s="11">
        <v>500</v>
      </c>
      <c r="C16" s="11">
        <v>0</v>
      </c>
      <c r="D16" s="11">
        <f t="shared" si="10"/>
        <v>500</v>
      </c>
      <c r="E16" s="13">
        <f t="shared" si="11"/>
        <v>0</v>
      </c>
      <c r="F16" s="1"/>
      <c r="G16" s="14" t="s">
        <v>18</v>
      </c>
      <c r="H16" s="12">
        <v>106.32</v>
      </c>
      <c r="I16" s="11">
        <v>0</v>
      </c>
      <c r="J16" s="12">
        <v>500</v>
      </c>
      <c r="K16" s="13">
        <f t="shared" si="12"/>
        <v>393.68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10" t="s">
        <v>19</v>
      </c>
      <c r="B17" s="11">
        <v>300</v>
      </c>
      <c r="C17" s="11">
        <v>0</v>
      </c>
      <c r="D17" s="11">
        <f t="shared" si="10"/>
        <v>300</v>
      </c>
      <c r="E17" s="13">
        <f t="shared" si="11"/>
        <v>0</v>
      </c>
      <c r="F17" s="1"/>
      <c r="G17" s="10" t="s">
        <v>19</v>
      </c>
      <c r="H17" s="12">
        <v>0</v>
      </c>
      <c r="I17" s="11">
        <v>0</v>
      </c>
      <c r="J17" s="12">
        <v>300</v>
      </c>
      <c r="K17" s="13">
        <f t="shared" si="12"/>
        <v>300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">
      <c r="A18" s="10" t="s">
        <v>20</v>
      </c>
      <c r="B18" s="11">
        <v>400</v>
      </c>
      <c r="C18" s="11">
        <v>0</v>
      </c>
      <c r="D18" s="11">
        <f t="shared" si="10"/>
        <v>400</v>
      </c>
      <c r="E18" s="13">
        <f>D17+C17-B17</f>
        <v>0</v>
      </c>
      <c r="F18" s="1"/>
      <c r="G18" s="14" t="s">
        <v>20</v>
      </c>
      <c r="H18" s="12">
        <v>0</v>
      </c>
      <c r="I18" s="11">
        <v>0</v>
      </c>
      <c r="J18" s="12">
        <v>400</v>
      </c>
      <c r="K18" s="13">
        <f t="shared" si="12"/>
        <v>400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10" t="s">
        <v>21</v>
      </c>
      <c r="B19" s="11">
        <v>300</v>
      </c>
      <c r="C19" s="11">
        <v>0</v>
      </c>
      <c r="D19" s="11">
        <f t="shared" si="10"/>
        <v>300</v>
      </c>
      <c r="E19" s="13">
        <f t="shared" ref="E19:E23" si="13">D19+C19-B19</f>
        <v>0</v>
      </c>
      <c r="F19" s="1"/>
      <c r="G19" s="10" t="s">
        <v>21</v>
      </c>
      <c r="H19" s="12">
        <v>0</v>
      </c>
      <c r="I19" s="11">
        <v>0</v>
      </c>
      <c r="J19" s="12">
        <v>300</v>
      </c>
      <c r="K19" s="13">
        <f t="shared" ref="K19:K23" si="14">J19+I19-H19</f>
        <v>300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0" t="s">
        <v>22</v>
      </c>
      <c r="B20" s="25">
        <v>150</v>
      </c>
      <c r="C20" s="25">
        <v>0</v>
      </c>
      <c r="D20" s="11">
        <f t="shared" si="10"/>
        <v>150</v>
      </c>
      <c r="E20" s="15">
        <f t="shared" si="13"/>
        <v>0</v>
      </c>
      <c r="F20" s="1"/>
      <c r="G20" s="10" t="s">
        <v>22</v>
      </c>
      <c r="H20" s="27">
        <v>0</v>
      </c>
      <c r="I20" s="25">
        <v>0</v>
      </c>
      <c r="J20" s="12">
        <v>150</v>
      </c>
      <c r="K20" s="15">
        <f t="shared" si="14"/>
        <v>150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8" t="s">
        <v>23</v>
      </c>
      <c r="B21" s="11">
        <v>2700</v>
      </c>
      <c r="C21" s="11">
        <v>2000</v>
      </c>
      <c r="D21" s="11">
        <v>400</v>
      </c>
      <c r="E21" s="13">
        <f t="shared" si="13"/>
        <v>-300</v>
      </c>
      <c r="F21" s="1"/>
      <c r="G21" s="28" t="s">
        <v>23</v>
      </c>
      <c r="H21" s="12">
        <v>1080</v>
      </c>
      <c r="I21" s="12">
        <v>1280</v>
      </c>
      <c r="J21" s="11">
        <v>400</v>
      </c>
      <c r="K21" s="13">
        <f t="shared" si="14"/>
        <v>600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8" t="s">
        <v>24</v>
      </c>
      <c r="B22" s="11">
        <v>16100</v>
      </c>
      <c r="C22" s="11">
        <v>15000</v>
      </c>
      <c r="D22" s="11">
        <v>500</v>
      </c>
      <c r="E22" s="13">
        <f t="shared" si="13"/>
        <v>-600</v>
      </c>
      <c r="F22" s="1"/>
      <c r="G22" s="28" t="s">
        <v>24</v>
      </c>
      <c r="H22" s="12">
        <v>889.82</v>
      </c>
      <c r="I22" s="12">
        <v>0</v>
      </c>
      <c r="J22" s="11">
        <v>500</v>
      </c>
      <c r="K22" s="13">
        <f t="shared" si="14"/>
        <v>-389.82000000000005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21" t="s">
        <v>25</v>
      </c>
      <c r="B23" s="29">
        <v>250</v>
      </c>
      <c r="C23" s="29">
        <v>0</v>
      </c>
      <c r="D23" s="29">
        <v>0</v>
      </c>
      <c r="E23" s="30">
        <f t="shared" si="13"/>
        <v>-250</v>
      </c>
      <c r="F23" s="1"/>
      <c r="G23" s="21" t="s">
        <v>25</v>
      </c>
      <c r="H23" s="31">
        <v>0</v>
      </c>
      <c r="I23" s="29">
        <v>0</v>
      </c>
      <c r="J23" s="29">
        <v>0</v>
      </c>
      <c r="K23" s="30">
        <f t="shared" si="14"/>
        <v>0</v>
      </c>
      <c r="L23" s="3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21"/>
      <c r="B24" s="29"/>
      <c r="C24" s="29"/>
      <c r="D24" s="29"/>
      <c r="E24" s="30"/>
      <c r="F24" s="1"/>
      <c r="G24" s="21"/>
      <c r="H24" s="29"/>
      <c r="I24" s="29"/>
      <c r="J24" s="29"/>
      <c r="K24" s="3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2" t="s">
        <v>13</v>
      </c>
      <c r="B25" s="16">
        <f t="shared" ref="B25:E25" si="15">SUM(B15:B23)</f>
        <v>20900</v>
      </c>
      <c r="C25" s="16">
        <f t="shared" si="15"/>
        <v>17000</v>
      </c>
      <c r="D25" s="16">
        <f t="shared" si="15"/>
        <v>2750</v>
      </c>
      <c r="E25" s="17">
        <f t="shared" si="15"/>
        <v>-1150</v>
      </c>
      <c r="F25" s="1"/>
      <c r="G25" s="2" t="s">
        <v>13</v>
      </c>
      <c r="H25" s="16">
        <f t="shared" ref="H25:K25" si="16">SUM(H15:H23)</f>
        <v>2076.14</v>
      </c>
      <c r="I25" s="16">
        <f t="shared" si="16"/>
        <v>1280</v>
      </c>
      <c r="J25" s="16">
        <f t="shared" si="16"/>
        <v>2750</v>
      </c>
      <c r="K25" s="17">
        <f t="shared" si="16"/>
        <v>1953.8600000000001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0"/>
      <c r="B26" s="18"/>
      <c r="C26" s="18"/>
      <c r="D26" s="18"/>
      <c r="E26" s="20"/>
      <c r="F26" s="1"/>
      <c r="G26" s="10"/>
      <c r="H26" s="18"/>
      <c r="I26" s="18"/>
      <c r="J26" s="18"/>
      <c r="K26" s="2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21"/>
      <c r="B27" s="22"/>
      <c r="C27" s="22"/>
      <c r="D27" s="22"/>
      <c r="E27" s="23"/>
      <c r="F27" s="1"/>
      <c r="G27" s="21"/>
      <c r="H27" s="22"/>
      <c r="I27" s="22"/>
      <c r="J27" s="22"/>
      <c r="K27" s="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">
      <c r="A28" s="68" t="s">
        <v>26</v>
      </c>
      <c r="B28" s="65"/>
      <c r="C28" s="65"/>
      <c r="D28" s="65"/>
      <c r="E28" s="66"/>
      <c r="F28" s="1"/>
      <c r="G28" s="68" t="s">
        <v>26</v>
      </c>
      <c r="H28" s="65"/>
      <c r="I28" s="65"/>
      <c r="J28" s="65"/>
      <c r="K28" s="6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2" t="s">
        <v>15</v>
      </c>
      <c r="B29" s="3" t="s">
        <v>16</v>
      </c>
      <c r="C29" s="3" t="s">
        <v>4</v>
      </c>
      <c r="D29" s="3" t="s">
        <v>5</v>
      </c>
      <c r="E29" s="4" t="s">
        <v>6</v>
      </c>
      <c r="F29" s="1"/>
      <c r="G29" s="2" t="s">
        <v>15</v>
      </c>
      <c r="H29" s="3" t="s">
        <v>16</v>
      </c>
      <c r="I29" s="3" t="s">
        <v>4</v>
      </c>
      <c r="J29" s="3" t="s">
        <v>5</v>
      </c>
      <c r="K29" s="4" t="s">
        <v>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0" t="s">
        <v>27</v>
      </c>
      <c r="B30" s="12">
        <v>4100</v>
      </c>
      <c r="C30" s="12">
        <v>3700</v>
      </c>
      <c r="D30" s="11">
        <v>0</v>
      </c>
      <c r="E30" s="13">
        <f t="shared" ref="E30:E34" si="17">D30+C30-B30</f>
        <v>-400</v>
      </c>
      <c r="F30" s="1"/>
      <c r="G30" s="14" t="s">
        <v>27</v>
      </c>
      <c r="H30" s="33">
        <v>2240.58</v>
      </c>
      <c r="I30" s="12">
        <v>1893.15</v>
      </c>
      <c r="J30" s="11">
        <v>0</v>
      </c>
      <c r="K30" s="13">
        <f t="shared" ref="K30:K34" si="18">J30+I30-H30</f>
        <v>-347.42999999999984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34" t="s">
        <v>28</v>
      </c>
      <c r="B31" s="11">
        <v>200</v>
      </c>
      <c r="C31" s="11">
        <v>0</v>
      </c>
      <c r="D31" s="11">
        <v>0</v>
      </c>
      <c r="E31" s="13">
        <f t="shared" si="17"/>
        <v>-200</v>
      </c>
      <c r="F31" s="1"/>
      <c r="G31" s="35" t="s">
        <v>28</v>
      </c>
      <c r="H31" s="12">
        <v>40.159999999999997</v>
      </c>
      <c r="I31" s="11">
        <v>0</v>
      </c>
      <c r="J31" s="11">
        <v>0</v>
      </c>
      <c r="K31" s="13">
        <f t="shared" si="18"/>
        <v>-40.159999999999997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36" t="s">
        <v>29</v>
      </c>
      <c r="B32" s="25">
        <v>700</v>
      </c>
      <c r="C32" s="25">
        <v>250</v>
      </c>
      <c r="D32" s="25">
        <v>250</v>
      </c>
      <c r="E32" s="15">
        <f t="shared" si="17"/>
        <v>-200</v>
      </c>
      <c r="F32" s="1"/>
      <c r="G32" s="37" t="s">
        <v>29</v>
      </c>
      <c r="H32" s="27">
        <v>688.56</v>
      </c>
      <c r="I32" s="27">
        <v>250</v>
      </c>
      <c r="J32" s="25">
        <v>250</v>
      </c>
      <c r="K32" s="15">
        <f t="shared" si="18"/>
        <v>-188.55999999999995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0" t="s">
        <v>30</v>
      </c>
      <c r="B33" s="11">
        <v>700</v>
      </c>
      <c r="C33" s="11">
        <v>700</v>
      </c>
      <c r="D33" s="11">
        <v>0</v>
      </c>
      <c r="E33" s="13">
        <f t="shared" si="17"/>
        <v>0</v>
      </c>
      <c r="F33" s="1"/>
      <c r="G33" s="14" t="s">
        <v>30</v>
      </c>
      <c r="H33" s="12">
        <v>312.5</v>
      </c>
      <c r="I33" s="12">
        <v>334.07</v>
      </c>
      <c r="J33" s="11">
        <v>0</v>
      </c>
      <c r="K33" s="13">
        <f t="shared" si="18"/>
        <v>21.569999999999993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38" t="s">
        <v>31</v>
      </c>
      <c r="B34" s="39">
        <v>600</v>
      </c>
      <c r="C34" s="39">
        <v>350</v>
      </c>
      <c r="D34" s="39">
        <v>0</v>
      </c>
      <c r="E34" s="40">
        <f t="shared" si="17"/>
        <v>-250</v>
      </c>
      <c r="F34" s="1"/>
      <c r="G34" s="38" t="s">
        <v>31</v>
      </c>
      <c r="H34" s="41">
        <v>0</v>
      </c>
      <c r="I34" s="41">
        <v>0</v>
      </c>
      <c r="J34" s="39">
        <v>0</v>
      </c>
      <c r="K34" s="40">
        <f t="shared" si="18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0" t="s">
        <v>32</v>
      </c>
      <c r="B35" s="39">
        <v>700</v>
      </c>
      <c r="C35" s="39">
        <v>700</v>
      </c>
      <c r="D35" s="39">
        <v>0</v>
      </c>
      <c r="E35" s="40">
        <f t="shared" ref="E35:E37" si="19">C35-B35+D35</f>
        <v>0</v>
      </c>
      <c r="F35" s="1"/>
      <c r="G35" s="42" t="s">
        <v>32</v>
      </c>
      <c r="H35" s="41">
        <v>0</v>
      </c>
      <c r="I35" s="41">
        <v>0</v>
      </c>
      <c r="J35" s="39">
        <v>0</v>
      </c>
      <c r="K35" s="40">
        <f t="shared" ref="K35:K37" si="20">I35-H35+J35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43" t="s">
        <v>33</v>
      </c>
      <c r="B36" s="25">
        <v>1300</v>
      </c>
      <c r="C36" s="25">
        <v>400</v>
      </c>
      <c r="D36" s="25">
        <v>400</v>
      </c>
      <c r="E36" s="40">
        <f t="shared" si="19"/>
        <v>-500</v>
      </c>
      <c r="F36" s="1"/>
      <c r="G36" s="43" t="s">
        <v>33</v>
      </c>
      <c r="H36" s="27">
        <v>0</v>
      </c>
      <c r="I36" s="27">
        <v>0</v>
      </c>
      <c r="J36" s="25">
        <v>400</v>
      </c>
      <c r="K36" s="40">
        <f t="shared" si="20"/>
        <v>400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43" t="s">
        <v>34</v>
      </c>
      <c r="B37" s="25">
        <v>100</v>
      </c>
      <c r="C37" s="25">
        <v>0</v>
      </c>
      <c r="D37" s="25">
        <v>0</v>
      </c>
      <c r="E37" s="40">
        <f t="shared" si="19"/>
        <v>-100</v>
      </c>
      <c r="F37" s="1"/>
      <c r="G37" s="44" t="s">
        <v>34</v>
      </c>
      <c r="H37" s="27">
        <v>39.51</v>
      </c>
      <c r="I37" s="25">
        <v>0</v>
      </c>
      <c r="J37" s="25">
        <v>0</v>
      </c>
      <c r="K37" s="40">
        <f t="shared" si="20"/>
        <v>-39.51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45" t="s">
        <v>35</v>
      </c>
      <c r="B38" s="39">
        <v>100</v>
      </c>
      <c r="C38" s="39">
        <v>0</v>
      </c>
      <c r="D38" s="39">
        <v>0</v>
      </c>
      <c r="E38" s="40">
        <f t="shared" ref="E38:E39" si="21">D38+C38-B38</f>
        <v>-100</v>
      </c>
      <c r="F38" s="1"/>
      <c r="G38" s="45" t="s">
        <v>35</v>
      </c>
      <c r="H38" s="41">
        <v>0</v>
      </c>
      <c r="I38" s="39">
        <v>0</v>
      </c>
      <c r="J38" s="39">
        <v>0</v>
      </c>
      <c r="K38" s="40">
        <f t="shared" ref="K38:K39" si="22">J38+I38-H38</f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46" t="s">
        <v>25</v>
      </c>
      <c r="B39" s="47">
        <v>300</v>
      </c>
      <c r="C39" s="47">
        <v>0</v>
      </c>
      <c r="D39" s="47">
        <v>0</v>
      </c>
      <c r="E39" s="40">
        <f t="shared" si="21"/>
        <v>-300</v>
      </c>
      <c r="F39" s="1"/>
      <c r="G39" s="46" t="s">
        <v>25</v>
      </c>
      <c r="H39" s="48">
        <v>0</v>
      </c>
      <c r="I39" s="47">
        <v>0</v>
      </c>
      <c r="J39" s="47">
        <v>0</v>
      </c>
      <c r="K39" s="40">
        <f t="shared" si="22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46"/>
      <c r="B40" s="47"/>
      <c r="C40" s="47"/>
      <c r="D40" s="47"/>
      <c r="E40" s="40"/>
      <c r="F40" s="1"/>
      <c r="G40" s="46"/>
      <c r="H40" s="47"/>
      <c r="I40" s="47"/>
      <c r="J40" s="47"/>
      <c r="K40" s="4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49" t="s">
        <v>13</v>
      </c>
      <c r="B41" s="50">
        <f t="shared" ref="B41:E41" si="23">SUM(B30:B39)</f>
        <v>8800</v>
      </c>
      <c r="C41" s="50">
        <f t="shared" si="23"/>
        <v>6100</v>
      </c>
      <c r="D41" s="50">
        <f t="shared" si="23"/>
        <v>650</v>
      </c>
      <c r="E41" s="51">
        <f t="shared" si="23"/>
        <v>-2050</v>
      </c>
      <c r="F41" s="1"/>
      <c r="G41" s="49" t="s">
        <v>13</v>
      </c>
      <c r="H41" s="50">
        <f t="shared" ref="H41:K41" si="24">SUM(H30:H39)</f>
        <v>3321.31</v>
      </c>
      <c r="I41" s="50">
        <f t="shared" si="24"/>
        <v>2477.2200000000003</v>
      </c>
      <c r="J41" s="50">
        <f t="shared" si="24"/>
        <v>650</v>
      </c>
      <c r="K41" s="51">
        <f t="shared" si="24"/>
        <v>-194.08999999999969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38"/>
      <c r="B42" s="39"/>
      <c r="C42" s="39"/>
      <c r="D42" s="39"/>
      <c r="E42" s="40"/>
      <c r="F42" s="1"/>
      <c r="G42" s="38"/>
      <c r="H42" s="39"/>
      <c r="I42" s="39"/>
      <c r="J42" s="39"/>
      <c r="K42" s="4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38"/>
      <c r="B43" s="39"/>
      <c r="C43" s="39"/>
      <c r="D43" s="39"/>
      <c r="E43" s="40"/>
      <c r="F43" s="1"/>
      <c r="G43" s="38"/>
      <c r="H43" s="39"/>
      <c r="I43" s="39"/>
      <c r="J43" s="39"/>
      <c r="K43" s="4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39"/>
      <c r="B44" s="39"/>
      <c r="C44" s="39"/>
      <c r="D44" s="39"/>
      <c r="E44" s="39"/>
      <c r="F44" s="1"/>
      <c r="G44" s="39"/>
      <c r="H44" s="39"/>
      <c r="I44" s="39"/>
      <c r="J44" s="39"/>
      <c r="K44" s="3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">
      <c r="A45" s="68" t="s">
        <v>12</v>
      </c>
      <c r="B45" s="65"/>
      <c r="C45" s="65"/>
      <c r="D45" s="65"/>
      <c r="E45" s="66"/>
      <c r="F45" s="1"/>
      <c r="G45" s="68" t="s">
        <v>12</v>
      </c>
      <c r="H45" s="65"/>
      <c r="I45" s="65"/>
      <c r="J45" s="65"/>
      <c r="K45" s="6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2" t="s">
        <v>15</v>
      </c>
      <c r="B46" s="3" t="s">
        <v>16</v>
      </c>
      <c r="C46" s="3" t="s">
        <v>4</v>
      </c>
      <c r="D46" s="3" t="s">
        <v>5</v>
      </c>
      <c r="E46" s="4" t="s">
        <v>6</v>
      </c>
      <c r="F46" s="1"/>
      <c r="G46" s="2" t="s">
        <v>15</v>
      </c>
      <c r="H46" s="3" t="s">
        <v>16</v>
      </c>
      <c r="I46" s="3" t="s">
        <v>4</v>
      </c>
      <c r="J46" s="3" t="s">
        <v>5</v>
      </c>
      <c r="K46" s="4" t="s">
        <v>6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52" t="s">
        <v>36</v>
      </c>
      <c r="B47" s="53">
        <v>250</v>
      </c>
      <c r="C47" s="53">
        <v>0</v>
      </c>
      <c r="D47" s="53">
        <f t="shared" ref="D47:D52" si="25">B47</f>
        <v>250</v>
      </c>
      <c r="E47" s="54">
        <f>D47+C47-B47</f>
        <v>0</v>
      </c>
      <c r="F47" s="1"/>
      <c r="G47" s="55" t="s">
        <v>36</v>
      </c>
      <c r="H47" s="56">
        <v>100.15</v>
      </c>
      <c r="I47" s="53">
        <v>0</v>
      </c>
      <c r="J47" s="56">
        <v>250</v>
      </c>
      <c r="K47" s="54">
        <f t="shared" ref="K47:K55" si="26">J47+I47-H47</f>
        <v>149.85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57" t="s">
        <v>37</v>
      </c>
      <c r="B48" s="58">
        <v>60</v>
      </c>
      <c r="C48" s="58">
        <v>0</v>
      </c>
      <c r="D48" s="53">
        <f t="shared" si="25"/>
        <v>60</v>
      </c>
      <c r="E48" s="59">
        <v>0</v>
      </c>
      <c r="F48" s="1"/>
      <c r="G48" s="60" t="s">
        <v>37</v>
      </c>
      <c r="H48" s="61">
        <v>4.26</v>
      </c>
      <c r="I48" s="58">
        <v>0</v>
      </c>
      <c r="J48" s="56">
        <v>60</v>
      </c>
      <c r="K48" s="59">
        <f t="shared" si="26"/>
        <v>55.74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0" t="s">
        <v>38</v>
      </c>
      <c r="B49" s="11">
        <v>188.03</v>
      </c>
      <c r="C49" s="11">
        <v>0</v>
      </c>
      <c r="D49" s="53">
        <f t="shared" si="25"/>
        <v>188.03</v>
      </c>
      <c r="E49" s="13">
        <f>D49+C49-B49</f>
        <v>0</v>
      </c>
      <c r="F49" s="1"/>
      <c r="G49" s="14" t="s">
        <v>38</v>
      </c>
      <c r="H49" s="12">
        <v>217.07</v>
      </c>
      <c r="I49" s="11">
        <v>0</v>
      </c>
      <c r="J49" s="56">
        <v>188.03</v>
      </c>
      <c r="K49" s="13">
        <f t="shared" si="26"/>
        <v>-29.039999999999992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36" t="s">
        <v>39</v>
      </c>
      <c r="B50" s="25">
        <v>250</v>
      </c>
      <c r="C50" s="25">
        <v>0</v>
      </c>
      <c r="D50" s="53">
        <f t="shared" si="25"/>
        <v>250</v>
      </c>
      <c r="E50" s="15">
        <v>0</v>
      </c>
      <c r="F50" s="1"/>
      <c r="G50" s="36" t="s">
        <v>39</v>
      </c>
      <c r="H50" s="27">
        <v>0</v>
      </c>
      <c r="I50" s="25">
        <v>0</v>
      </c>
      <c r="J50" s="56">
        <v>250</v>
      </c>
      <c r="K50" s="15">
        <f t="shared" si="26"/>
        <v>250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36" t="s">
        <v>22</v>
      </c>
      <c r="B51" s="25">
        <v>150</v>
      </c>
      <c r="C51" s="25">
        <v>0</v>
      </c>
      <c r="D51" s="53">
        <f t="shared" si="25"/>
        <v>150</v>
      </c>
      <c r="E51" s="15">
        <f t="shared" ref="E51:E55" si="27">D51+C51-B51</f>
        <v>0</v>
      </c>
      <c r="F51" s="1"/>
      <c r="G51" s="36" t="s">
        <v>22</v>
      </c>
      <c r="H51" s="27">
        <v>0</v>
      </c>
      <c r="I51" s="25">
        <v>0</v>
      </c>
      <c r="J51" s="56">
        <v>150</v>
      </c>
      <c r="K51" s="15">
        <f t="shared" si="26"/>
        <v>150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0" t="s">
        <v>40</v>
      </c>
      <c r="B52" s="11">
        <v>300</v>
      </c>
      <c r="C52" s="11">
        <v>0</v>
      </c>
      <c r="D52" s="11">
        <f t="shared" si="25"/>
        <v>300</v>
      </c>
      <c r="E52" s="13">
        <f t="shared" si="27"/>
        <v>0</v>
      </c>
      <c r="F52" s="1"/>
      <c r="G52" s="14" t="s">
        <v>40</v>
      </c>
      <c r="H52" s="12">
        <v>128.25</v>
      </c>
      <c r="I52" s="12">
        <v>25.45</v>
      </c>
      <c r="J52" s="12">
        <v>300</v>
      </c>
      <c r="K52" s="13">
        <f t="shared" si="26"/>
        <v>197.2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0" t="s">
        <v>41</v>
      </c>
      <c r="B53" s="11">
        <f>40+85</f>
        <v>125</v>
      </c>
      <c r="C53" s="11">
        <v>0</v>
      </c>
      <c r="D53" s="11">
        <v>40</v>
      </c>
      <c r="E53" s="13">
        <f t="shared" si="27"/>
        <v>-85</v>
      </c>
      <c r="F53" s="1"/>
      <c r="G53" s="14" t="s">
        <v>41</v>
      </c>
      <c r="H53" s="12">
        <v>0</v>
      </c>
      <c r="I53" s="11">
        <v>0</v>
      </c>
      <c r="J53" s="11">
        <v>40</v>
      </c>
      <c r="K53" s="13">
        <f t="shared" si="26"/>
        <v>40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0" t="s">
        <v>42</v>
      </c>
      <c r="B54" s="11">
        <v>600</v>
      </c>
      <c r="C54" s="11">
        <v>0</v>
      </c>
      <c r="D54" s="11">
        <v>300</v>
      </c>
      <c r="E54" s="13">
        <f t="shared" si="27"/>
        <v>-300</v>
      </c>
      <c r="F54" s="1"/>
      <c r="G54" s="10" t="s">
        <v>42</v>
      </c>
      <c r="H54" s="12">
        <v>10.73</v>
      </c>
      <c r="I54" s="11">
        <v>0</v>
      </c>
      <c r="J54" s="11">
        <v>300</v>
      </c>
      <c r="K54" s="13">
        <f t="shared" si="26"/>
        <v>289.27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0" t="s">
        <v>43</v>
      </c>
      <c r="B55" s="11">
        <v>130</v>
      </c>
      <c r="C55" s="11">
        <v>0</v>
      </c>
      <c r="D55" s="11">
        <v>130</v>
      </c>
      <c r="E55" s="13">
        <f t="shared" si="27"/>
        <v>0</v>
      </c>
      <c r="F55" s="1"/>
      <c r="G55" s="14" t="s">
        <v>43</v>
      </c>
      <c r="H55" s="12">
        <v>0</v>
      </c>
      <c r="I55" s="11">
        <v>0</v>
      </c>
      <c r="J55" s="11">
        <v>130</v>
      </c>
      <c r="K55" s="13">
        <f t="shared" si="26"/>
        <v>130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0" t="s">
        <v>44</v>
      </c>
      <c r="B56" s="11">
        <v>165</v>
      </c>
      <c r="C56" s="11">
        <v>0</v>
      </c>
      <c r="D56" s="11">
        <v>0</v>
      </c>
      <c r="E56" s="13">
        <f>C56-B56</f>
        <v>-165</v>
      </c>
      <c r="F56" s="1"/>
      <c r="G56" s="14" t="s">
        <v>44</v>
      </c>
      <c r="H56" s="12">
        <v>179.28</v>
      </c>
      <c r="I56" s="11">
        <v>0</v>
      </c>
      <c r="J56" s="11">
        <v>0</v>
      </c>
      <c r="K56" s="13">
        <f>I56-H56</f>
        <v>-179.28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0" t="s">
        <v>45</v>
      </c>
      <c r="B57" s="11">
        <v>12.5</v>
      </c>
      <c r="C57" s="11">
        <v>0</v>
      </c>
      <c r="D57" s="11">
        <v>12.5</v>
      </c>
      <c r="E57" s="13">
        <f t="shared" ref="E57:E64" si="28">D57+C57-B57</f>
        <v>0</v>
      </c>
      <c r="F57" s="1"/>
      <c r="G57" s="14" t="s">
        <v>45</v>
      </c>
      <c r="H57" s="12">
        <v>0</v>
      </c>
      <c r="I57" s="11">
        <v>0</v>
      </c>
      <c r="J57" s="11">
        <v>12.5</v>
      </c>
      <c r="K57" s="13">
        <f t="shared" ref="K57:K64" si="29">J57+I57-H57</f>
        <v>12.5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0" t="s">
        <v>46</v>
      </c>
      <c r="B58" s="11">
        <v>800</v>
      </c>
      <c r="C58" s="11">
        <v>0</v>
      </c>
      <c r="D58" s="11">
        <v>0</v>
      </c>
      <c r="E58" s="13">
        <f t="shared" si="28"/>
        <v>-800</v>
      </c>
      <c r="F58" s="1"/>
      <c r="G58" s="14" t="s">
        <v>46</v>
      </c>
      <c r="H58" s="12">
        <v>0</v>
      </c>
      <c r="I58" s="11">
        <v>0</v>
      </c>
      <c r="J58" s="11">
        <v>0</v>
      </c>
      <c r="K58" s="13">
        <f t="shared" si="29"/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0" t="s">
        <v>47</v>
      </c>
      <c r="B59" s="25">
        <v>100</v>
      </c>
      <c r="C59" s="25">
        <v>0</v>
      </c>
      <c r="D59" s="25">
        <v>100</v>
      </c>
      <c r="E59" s="15">
        <f t="shared" si="28"/>
        <v>0</v>
      </c>
      <c r="F59" s="1"/>
      <c r="G59" s="14" t="s">
        <v>47</v>
      </c>
      <c r="H59" s="27">
        <v>0</v>
      </c>
      <c r="I59" s="25">
        <v>0</v>
      </c>
      <c r="J59" s="25">
        <v>100</v>
      </c>
      <c r="K59" s="15">
        <f t="shared" si="29"/>
        <v>100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0" t="s">
        <v>48</v>
      </c>
      <c r="B60" s="11">
        <v>150</v>
      </c>
      <c r="C60" s="11">
        <v>0</v>
      </c>
      <c r="D60" s="11">
        <v>150</v>
      </c>
      <c r="E60" s="13">
        <f t="shared" si="28"/>
        <v>0</v>
      </c>
      <c r="F60" s="1"/>
      <c r="G60" s="14" t="s">
        <v>48</v>
      </c>
      <c r="H60" s="12">
        <v>70.37</v>
      </c>
      <c r="I60" s="11">
        <v>0</v>
      </c>
      <c r="J60" s="11">
        <v>150</v>
      </c>
      <c r="K60" s="13">
        <f t="shared" si="29"/>
        <v>79.63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0" t="s">
        <v>49</v>
      </c>
      <c r="B61" s="11">
        <v>500</v>
      </c>
      <c r="C61" s="11">
        <v>0</v>
      </c>
      <c r="D61" s="11">
        <v>0</v>
      </c>
      <c r="E61" s="13">
        <f t="shared" si="28"/>
        <v>-500</v>
      </c>
      <c r="F61" s="1"/>
      <c r="G61" s="14" t="s">
        <v>49</v>
      </c>
      <c r="H61" s="12">
        <v>430.2</v>
      </c>
      <c r="I61" s="11">
        <v>0</v>
      </c>
      <c r="J61" s="11">
        <v>0</v>
      </c>
      <c r="K61" s="13">
        <f t="shared" si="29"/>
        <v>-430.2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0" t="s">
        <v>50</v>
      </c>
      <c r="B62" s="11">
        <v>150</v>
      </c>
      <c r="C62" s="11">
        <v>0</v>
      </c>
      <c r="D62" s="11">
        <v>0</v>
      </c>
      <c r="E62" s="13">
        <f t="shared" si="28"/>
        <v>-150</v>
      </c>
      <c r="F62" s="1"/>
      <c r="G62" s="14" t="s">
        <v>50</v>
      </c>
      <c r="H62" s="12">
        <v>135</v>
      </c>
      <c r="I62" s="11">
        <v>0</v>
      </c>
      <c r="J62" s="11">
        <v>0</v>
      </c>
      <c r="K62" s="13">
        <f t="shared" si="29"/>
        <v>-135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0" t="s">
        <v>51</v>
      </c>
      <c r="B63" s="12">
        <v>100</v>
      </c>
      <c r="C63" s="11">
        <v>0</v>
      </c>
      <c r="D63" s="11">
        <v>0</v>
      </c>
      <c r="E63" s="13">
        <f t="shared" si="28"/>
        <v>-100</v>
      </c>
      <c r="F63" s="1"/>
      <c r="G63" s="10" t="s">
        <v>51</v>
      </c>
      <c r="H63" s="12">
        <v>0</v>
      </c>
      <c r="I63" s="11">
        <v>0</v>
      </c>
      <c r="J63" s="11">
        <v>0</v>
      </c>
      <c r="K63" s="13">
        <f t="shared" si="29"/>
        <v>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21" t="s">
        <v>25</v>
      </c>
      <c r="B64" s="29">
        <v>200</v>
      </c>
      <c r="C64" s="29">
        <v>0</v>
      </c>
      <c r="D64" s="29">
        <v>0</v>
      </c>
      <c r="E64" s="30">
        <f t="shared" si="28"/>
        <v>-200</v>
      </c>
      <c r="F64" s="1"/>
      <c r="G64" s="21" t="s">
        <v>25</v>
      </c>
      <c r="H64" s="31">
        <v>0</v>
      </c>
      <c r="I64" s="29">
        <v>0</v>
      </c>
      <c r="J64" s="29">
        <v>0</v>
      </c>
      <c r="K64" s="30">
        <f t="shared" si="29"/>
        <v>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0"/>
      <c r="B65" s="11"/>
      <c r="C65" s="11"/>
      <c r="D65" s="11"/>
      <c r="E65" s="13"/>
      <c r="F65" s="1"/>
      <c r="G65" s="10"/>
      <c r="H65" s="11"/>
      <c r="I65" s="11"/>
      <c r="J65" s="11"/>
      <c r="K65" s="1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0" t="s">
        <v>13</v>
      </c>
      <c r="B66" s="11">
        <f t="shared" ref="B66:E66" si="30">SUM(B47:B64)</f>
        <v>4230.53</v>
      </c>
      <c r="C66" s="11">
        <f t="shared" si="30"/>
        <v>0</v>
      </c>
      <c r="D66" s="11">
        <f t="shared" si="30"/>
        <v>1930.53</v>
      </c>
      <c r="E66" s="13">
        <f t="shared" si="30"/>
        <v>-2300</v>
      </c>
      <c r="F66" s="1"/>
      <c r="G66" s="10" t="s">
        <v>13</v>
      </c>
      <c r="H66" s="11">
        <f t="shared" ref="H66:K66" si="31">SUM(H47:H64)</f>
        <v>1275.31</v>
      </c>
      <c r="I66" s="11">
        <f t="shared" si="31"/>
        <v>25.45</v>
      </c>
      <c r="J66" s="11">
        <f t="shared" si="31"/>
        <v>1930.53</v>
      </c>
      <c r="K66" s="13">
        <f t="shared" si="31"/>
        <v>680.66999999999985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5"/>
      <c r="B67" s="62"/>
      <c r="C67" s="62"/>
      <c r="D67" s="62"/>
      <c r="E67" s="6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63"/>
      <c r="B68" s="63"/>
      <c r="C68" s="63"/>
      <c r="D68" s="63"/>
      <c r="E68" s="6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45:E45"/>
    <mergeCell ref="G45:K45"/>
    <mergeCell ref="A1:E1"/>
    <mergeCell ref="G1:K1"/>
    <mergeCell ref="A13:E13"/>
    <mergeCell ref="G13:K13"/>
    <mergeCell ref="A28:E28"/>
    <mergeCell ref="G28:K28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Jaarbegroting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Peters</dc:creator>
  <cp:lastModifiedBy>Ilse</cp:lastModifiedBy>
  <dcterms:created xsi:type="dcterms:W3CDTF">2018-09-05T12:19:57Z</dcterms:created>
  <dcterms:modified xsi:type="dcterms:W3CDTF">2020-01-27T14:53:22Z</dcterms:modified>
</cp:coreProperties>
</file>